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<sst xmlns="http://schemas.openxmlformats.org/spreadsheetml/2006/main" count="142" uniqueCount="53">
  <si>
    <t xml:space="preserve">Retail Rate Calculator Model for PECO Default Service Second Procurement (Fall 2009) </t>
  </si>
  <si>
    <t xml:space="preserve">It should not be used to forecast actual 2011 retail generation costs.  Actual retail generation costs for various customer classes </t>
  </si>
  <si>
    <t xml:space="preserve">Credits that are allocated to full-requirements products. </t>
  </si>
  <si>
    <t xml:space="preserve">Model Assumptions: </t>
  </si>
  <si>
    <t>Energy is delivered to PECO zone</t>
  </si>
  <si>
    <t>For Residential class,  weighting on Residential 1 year product includes 25% for the PECO Share (to be procured with block and spot purchases)</t>
  </si>
  <si>
    <t>Completed RFP Weighted Price is weighted based on total procured tranches, relative to Total tranches</t>
  </si>
  <si>
    <t>Enter prices in the tan shaded cells</t>
  </si>
  <si>
    <t>Output weighted retail prices in the blue shaded cells</t>
  </si>
  <si>
    <t>Retail=Winning Bid*1/(1-line losses)*1/(1-GRT)</t>
  </si>
  <si>
    <t xml:space="preserve">For Residential class,  weighted price reflects the results of the inputs and the Spring 2009 RFP results. </t>
  </si>
  <si>
    <t xml:space="preserve">Initial prices loaded in Winning Price cells are illustrative only. </t>
  </si>
  <si>
    <t>Residential</t>
  </si>
  <si>
    <t>$/MWH</t>
  </si>
  <si>
    <t xml:space="preserve">Winning </t>
  </si>
  <si>
    <t>Line</t>
  </si>
  <si>
    <t>Retail</t>
  </si>
  <si>
    <t>Weight</t>
  </si>
  <si>
    <t>Weighted</t>
  </si>
  <si>
    <t>Weighted Price</t>
  </si>
  <si>
    <t>Price</t>
  </si>
  <si>
    <t>Losses</t>
  </si>
  <si>
    <t>GRT</t>
  </si>
  <si>
    <t>Based on Remaining RFPs</t>
  </si>
  <si>
    <t>Price (for remaining RFPs)</t>
  </si>
  <si>
    <t>in Cents/kWh</t>
  </si>
  <si>
    <t>Residential 1 year</t>
  </si>
  <si>
    <t xml:space="preserve"> </t>
  </si>
  <si>
    <t>Residential 2 year</t>
  </si>
  <si>
    <t>Weighted Residential Price (Remaining RFPs)</t>
  </si>
  <si>
    <t>Tranches:</t>
  </si>
  <si>
    <t xml:space="preserve">1 year </t>
  </si>
  <si>
    <t>2 year</t>
  </si>
  <si>
    <t>Total</t>
  </si>
  <si>
    <t>% of Total Tranches</t>
  </si>
  <si>
    <t>Weighted Price for RFP</t>
  </si>
  <si>
    <t>Spring 2009 RFP</t>
  </si>
  <si>
    <t>Remaining RFPs</t>
  </si>
  <si>
    <t>GS 1 year</t>
  </si>
  <si>
    <t>GS 2 year</t>
  </si>
  <si>
    <t>Weighted GS Price</t>
  </si>
  <si>
    <t>PD 1 year</t>
  </si>
  <si>
    <t>PD 2 year</t>
  </si>
  <si>
    <t>Weighted PD Price</t>
  </si>
  <si>
    <t>HT 1 year</t>
  </si>
  <si>
    <t>HT 2 year</t>
  </si>
  <si>
    <t>Medium Commercial</t>
  </si>
  <si>
    <t>Small Commercial</t>
  </si>
  <si>
    <t>For Small Commercial and Medium Commercial, the 1 year product is used as a proxy for the spot priced full requirements product cost</t>
  </si>
  <si>
    <t xml:space="preserve">NOTE: This retail rate calculator is a simple model for translating wholesale offer prices into estimated retail generation rates. </t>
  </si>
  <si>
    <t xml:space="preserve">will be based on variables specific to those classes.  Examples of such variables may include spot market energy prices and ancillary </t>
  </si>
  <si>
    <t xml:space="preserve">services, which will be incurred during the delivery period, and the costs of separately-procured Alternative Energy </t>
  </si>
  <si>
    <t>Transmission Losses of 2% have been removed.  The 2% number is an estimate of the marginal loss deration factors that PJM will employ.  The actual marginal loss deration factors will be determined by PJM.  Historical PJM hourly deration factors are available on the RFP Web site in the Data Room.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</si>
</sst>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b/>
      <u val="single"/>
      <sz val="10"/>
      <name val="Arial"/>
      <family val="2"/>
    </font>
    <font>
      <b/>
      <sz val="10"/>
      <name val="Arial"/>
      <family val="2"/>
    </font>
    <font>
      <u val="single"/>
      <sz val="10"/>
      <name val="Arial"/>
      <family val="2"/>
    </font>
    <font>
      <b/>
      <u val="single"/>
      <sz val="14"/>
      <name val="Arial"/>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0"/>
        <bgColor indexed="64"/>
      </patternFill>
    </fill>
  </fills>
  <borders count="13">
    <border>
      <left/>
      <right/>
      <top/>
      <bottom/>
      <diagonal/>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15" fontId="0" fillId="0" borderId="0" xfId="0" applyNumberFormat="1" applyAlignment="1">
      <alignment/>
    </xf>
    <xf numFmtId="15" fontId="2" fillId="0" borderId="0" xfId="0" applyNumberFormat="1" applyFont="1" applyAlignment="1">
      <alignment/>
    </xf>
    <xf numFmtId="0" fontId="2" fillId="0" borderId="0" xfId="0" applyFont="1" applyAlignment="1">
      <alignment/>
    </xf>
    <xf numFmtId="0" fontId="0" fillId="2" borderId="1" xfId="0" applyFill="1" applyBorder="1" applyAlignment="1">
      <alignment/>
    </xf>
    <xf numFmtId="0" fontId="0" fillId="0" borderId="0" xfId="0" applyFill="1" applyAlignment="1">
      <alignment/>
    </xf>
    <xf numFmtId="0" fontId="0" fillId="3" borderId="1" xfId="0" applyFill="1" applyBorder="1" applyAlignment="1">
      <alignment/>
    </xf>
    <xf numFmtId="0" fontId="1" fillId="4" borderId="2" xfId="0" applyFont="1" applyFill="1" applyBorder="1" applyAlignment="1">
      <alignment/>
    </xf>
    <xf numFmtId="0" fontId="0" fillId="4" borderId="3" xfId="0" applyFill="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2" fillId="0" borderId="0"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xf>
    <xf numFmtId="44" fontId="0" fillId="2" borderId="1" xfId="17" applyFill="1" applyBorder="1" applyAlignment="1">
      <alignment/>
    </xf>
    <xf numFmtId="10" fontId="0" fillId="0" borderId="0" xfId="19" applyNumberFormat="1" applyBorder="1" applyAlignment="1">
      <alignment/>
    </xf>
    <xf numFmtId="44" fontId="0" fillId="0" borderId="0" xfId="17" applyBorder="1" applyAlignment="1">
      <alignment/>
    </xf>
    <xf numFmtId="164" fontId="0" fillId="0" borderId="0" xfId="19" applyNumberFormat="1" applyBorder="1" applyAlignment="1">
      <alignment horizontal="center"/>
    </xf>
    <xf numFmtId="164" fontId="0" fillId="0" borderId="0" xfId="0" applyNumberFormat="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
    </xf>
    <xf numFmtId="9" fontId="0" fillId="0" borderId="0" xfId="19" applyFill="1" applyBorder="1" applyAlignment="1">
      <alignment/>
    </xf>
    <xf numFmtId="0" fontId="3" fillId="0" borderId="0" xfId="0" applyFont="1" applyBorder="1" applyAlignment="1">
      <alignment/>
    </xf>
    <xf numFmtId="9" fontId="0" fillId="0" borderId="0" xfId="19" applyBorder="1" applyAlignment="1">
      <alignment/>
    </xf>
    <xf numFmtId="0" fontId="2" fillId="0" borderId="7" xfId="0" applyFont="1" applyBorder="1" applyAlignment="1">
      <alignment/>
    </xf>
    <xf numFmtId="0" fontId="0" fillId="0" borderId="8" xfId="0" applyBorder="1" applyAlignment="1">
      <alignment/>
    </xf>
    <xf numFmtId="0" fontId="2" fillId="0" borderId="0" xfId="0" applyFont="1" applyBorder="1" applyAlignment="1">
      <alignment/>
    </xf>
    <xf numFmtId="9" fontId="0" fillId="0" borderId="0" xfId="19" applyBorder="1" applyAlignment="1">
      <alignment horizontal="center"/>
    </xf>
    <xf numFmtId="0" fontId="2" fillId="0" borderId="0" xfId="0" applyFont="1" applyFill="1" applyBorder="1" applyAlignment="1">
      <alignment/>
    </xf>
    <xf numFmtId="44" fontId="0" fillId="0" borderId="0" xfId="17" applyFill="1" applyBorder="1" applyAlignment="1">
      <alignment/>
    </xf>
    <xf numFmtId="0" fontId="0" fillId="0" borderId="7" xfId="0" applyBorder="1" applyAlignment="1">
      <alignment/>
    </xf>
    <xf numFmtId="15" fontId="2" fillId="2" borderId="2" xfId="0" applyNumberFormat="1" applyFont="1" applyFill="1" applyBorder="1" applyAlignment="1">
      <alignment/>
    </xf>
    <xf numFmtId="0" fontId="0" fillId="2" borderId="3" xfId="0" applyFill="1" applyBorder="1" applyAlignment="1">
      <alignment/>
    </xf>
    <xf numFmtId="0" fontId="0" fillId="2" borderId="4" xfId="0" applyFill="1" applyBorder="1" applyAlignment="1">
      <alignment/>
    </xf>
    <xf numFmtId="15" fontId="2" fillId="2" borderId="5" xfId="0" applyNumberFormat="1" applyFont="1" applyFill="1" applyBorder="1" applyAlignment="1">
      <alignment/>
    </xf>
    <xf numFmtId="0" fontId="0" fillId="2" borderId="0" xfId="0" applyFill="1" applyBorder="1" applyAlignment="1">
      <alignment/>
    </xf>
    <xf numFmtId="0" fontId="0" fillId="2" borderId="6" xfId="0" applyFill="1" applyBorder="1" applyAlignment="1">
      <alignment/>
    </xf>
    <xf numFmtId="15" fontId="2" fillId="2" borderId="7" xfId="0" applyNumberFormat="1" applyFont="1" applyFill="1" applyBorder="1" applyAlignment="1">
      <alignment/>
    </xf>
    <xf numFmtId="0" fontId="0" fillId="2" borderId="8" xfId="0" applyFill="1" applyBorder="1" applyAlignment="1">
      <alignment/>
    </xf>
    <xf numFmtId="0" fontId="0" fillId="2" borderId="9" xfId="0" applyFill="1" applyBorder="1" applyAlignment="1">
      <alignment/>
    </xf>
    <xf numFmtId="44" fontId="0" fillId="0" borderId="10" xfId="0" applyNumberFormat="1" applyBorder="1" applyAlignment="1">
      <alignment/>
    </xf>
    <xf numFmtId="15" fontId="4" fillId="0" borderId="0" xfId="0" applyNumberFormat="1" applyFont="1" applyAlignment="1">
      <alignment/>
    </xf>
    <xf numFmtId="44" fontId="0" fillId="0" borderId="0" xfId="0" applyNumberForma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44" fontId="0" fillId="0" borderId="10" xfId="0" applyNumberFormat="1" applyFill="1" applyBorder="1" applyAlignment="1">
      <alignment horizontal="center"/>
    </xf>
    <xf numFmtId="44" fontId="0" fillId="0" borderId="0" xfId="0" applyNumberFormat="1" applyFill="1" applyBorder="1" applyAlignment="1">
      <alignment horizontal="center"/>
    </xf>
    <xf numFmtId="0" fontId="0" fillId="0" borderId="6" xfId="0" applyFill="1" applyBorder="1" applyAlignment="1">
      <alignment horizontal="center"/>
    </xf>
    <xf numFmtId="44" fontId="2" fillId="0" borderId="0" xfId="0" applyNumberFormat="1" applyFont="1" applyFill="1" applyBorder="1" applyAlignment="1">
      <alignment horizontal="center"/>
    </xf>
    <xf numFmtId="44" fontId="0" fillId="3" borderId="11" xfId="0" applyNumberFormat="1" applyFill="1" applyBorder="1" applyAlignment="1">
      <alignment horizontal="center"/>
    </xf>
    <xf numFmtId="2" fontId="0" fillId="3" borderId="12" xfId="0" applyNumberForma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 xfId="0" applyBorder="1" applyAlignment="1">
      <alignment horizontal="center"/>
    </xf>
    <xf numFmtId="44" fontId="0" fillId="0" borderId="8" xfId="0" applyNumberFormat="1" applyFill="1" applyBorder="1" applyAlignment="1">
      <alignment horizontal="center"/>
    </xf>
    <xf numFmtId="0" fontId="0" fillId="0" borderId="9" xfId="0" applyFill="1" applyBorder="1" applyAlignment="1">
      <alignment horizontal="center"/>
    </xf>
    <xf numFmtId="0" fontId="0" fillId="0" borderId="0" xfId="0" applyFill="1" applyBorder="1" applyAlignment="1">
      <alignment horizontal="center"/>
    </xf>
    <xf numFmtId="44" fontId="0" fillId="0" borderId="0" xfId="0" applyNumberFormat="1" applyFill="1" applyAlignment="1">
      <alignment horizontal="center"/>
    </xf>
    <xf numFmtId="44" fontId="0" fillId="3" borderId="11" xfId="0" applyNumberFormat="1" applyFill="1" applyBorder="1" applyAlignment="1">
      <alignment/>
    </xf>
    <xf numFmtId="0" fontId="2"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D1:Q94"/>
  <sheetViews>
    <sheetView tabSelected="1" workbookViewId="0" topLeftCell="A1">
      <selection activeCell="A1" sqref="A1"/>
    </sheetView>
  </sheetViews>
  <sheetFormatPr defaultColWidth="9.140625" defaultRowHeight="12.75"/>
  <cols>
    <col min="1" max="1" width="2.00390625" style="0" customWidth="1"/>
    <col min="2" max="2" width="1.8515625" style="0" customWidth="1"/>
    <col min="3" max="3" width="2.00390625" style="0" customWidth="1"/>
    <col min="4" max="4" width="10.00390625" style="0" customWidth="1"/>
    <col min="10" max="10" width="25.140625" style="0" customWidth="1"/>
    <col min="11" max="11" width="29.00390625" style="0" customWidth="1"/>
    <col min="12" max="12" width="17.57421875" style="0" customWidth="1"/>
  </cols>
  <sheetData>
    <row r="1" spans="4:17" ht="18">
      <c r="D1" s="44" t="s">
        <v>0</v>
      </c>
      <c r="M1" s="12"/>
      <c r="N1" s="12"/>
      <c r="O1" s="12"/>
      <c r="P1" s="12"/>
      <c r="Q1" s="12"/>
    </row>
    <row r="2" spans="4:17" ht="13.5" thickBot="1">
      <c r="D2" s="1"/>
      <c r="M2" s="22"/>
      <c r="N2" s="22"/>
      <c r="O2" s="22"/>
      <c r="P2" s="22"/>
      <c r="Q2" s="22"/>
    </row>
    <row r="3" spans="4:17" ht="12.75">
      <c r="D3" s="34" t="s">
        <v>49</v>
      </c>
      <c r="E3" s="35"/>
      <c r="F3" s="35"/>
      <c r="G3" s="35"/>
      <c r="H3" s="35"/>
      <c r="I3" s="35"/>
      <c r="J3" s="35"/>
      <c r="K3" s="35"/>
      <c r="L3" s="36"/>
      <c r="M3" s="22"/>
      <c r="N3" s="22"/>
      <c r="O3" s="22"/>
      <c r="P3" s="22"/>
      <c r="Q3" s="22"/>
    </row>
    <row r="4" spans="4:17" ht="12.75">
      <c r="D4" s="37" t="s">
        <v>1</v>
      </c>
      <c r="E4" s="38"/>
      <c r="F4" s="38"/>
      <c r="G4" s="38"/>
      <c r="H4" s="38"/>
      <c r="I4" s="38"/>
      <c r="J4" s="38"/>
      <c r="K4" s="38"/>
      <c r="L4" s="39"/>
      <c r="M4" s="22"/>
      <c r="N4" s="22"/>
      <c r="O4" s="22"/>
      <c r="P4" s="22"/>
      <c r="Q4" s="22"/>
    </row>
    <row r="5" spans="4:17" ht="12.75">
      <c r="D5" s="37" t="s">
        <v>50</v>
      </c>
      <c r="E5" s="38"/>
      <c r="F5" s="38"/>
      <c r="G5" s="38"/>
      <c r="H5" s="38"/>
      <c r="I5" s="38"/>
      <c r="J5" s="38"/>
      <c r="K5" s="38"/>
      <c r="L5" s="39"/>
      <c r="M5" s="22"/>
      <c r="N5" s="22"/>
      <c r="O5" s="22"/>
      <c r="P5" s="22"/>
      <c r="Q5" s="22"/>
    </row>
    <row r="6" spans="4:17" ht="12.75">
      <c r="D6" s="37" t="s">
        <v>51</v>
      </c>
      <c r="E6" s="38"/>
      <c r="F6" s="38"/>
      <c r="G6" s="38"/>
      <c r="H6" s="38"/>
      <c r="I6" s="38"/>
      <c r="J6" s="38"/>
      <c r="K6" s="38"/>
      <c r="L6" s="39"/>
      <c r="M6" s="22"/>
      <c r="N6" s="22"/>
      <c r="O6" s="22"/>
      <c r="P6" s="22"/>
      <c r="Q6" s="22"/>
    </row>
    <row r="7" spans="4:17" ht="13.5" thickBot="1">
      <c r="D7" s="40" t="s">
        <v>2</v>
      </c>
      <c r="E7" s="41"/>
      <c r="F7" s="41"/>
      <c r="G7" s="41"/>
      <c r="H7" s="41"/>
      <c r="I7" s="41"/>
      <c r="J7" s="41"/>
      <c r="K7" s="41"/>
      <c r="L7" s="42"/>
      <c r="M7" s="22"/>
      <c r="N7" s="22"/>
      <c r="O7" s="22"/>
      <c r="P7" s="22"/>
      <c r="Q7" s="22"/>
    </row>
    <row r="8" spans="4:17" ht="12.75">
      <c r="D8" s="1"/>
      <c r="M8" s="22"/>
      <c r="N8" s="22"/>
      <c r="O8" s="22"/>
      <c r="P8" s="22"/>
      <c r="Q8" s="22"/>
    </row>
    <row r="9" spans="4:17" ht="12.75">
      <c r="D9" s="2" t="s">
        <v>3</v>
      </c>
      <c r="M9" s="12"/>
      <c r="N9" s="12"/>
      <c r="O9" s="12"/>
      <c r="P9" s="12"/>
      <c r="Q9" s="12"/>
    </row>
    <row r="10" ht="12.75">
      <c r="D10" s="3" t="s">
        <v>4</v>
      </c>
    </row>
    <row r="11" spans="4:12" ht="39" customHeight="1">
      <c r="D11" s="64" t="s">
        <v>52</v>
      </c>
      <c r="E11" s="65"/>
      <c r="F11" s="65"/>
      <c r="G11" s="65"/>
      <c r="H11" s="65"/>
      <c r="I11" s="65"/>
      <c r="J11" s="65"/>
      <c r="K11" s="65"/>
      <c r="L11" s="65"/>
    </row>
    <row r="12" ht="12.75">
      <c r="D12" s="3" t="s">
        <v>5</v>
      </c>
    </row>
    <row r="13" ht="12.75">
      <c r="D13" s="3" t="s">
        <v>48</v>
      </c>
    </row>
    <row r="14" ht="13.5" thickBot="1">
      <c r="D14" s="3" t="s">
        <v>6</v>
      </c>
    </row>
    <row r="15" spans="4:10" ht="13.5" thickBot="1">
      <c r="D15" s="3" t="s">
        <v>7</v>
      </c>
      <c r="J15" s="4"/>
    </row>
    <row r="16" spans="4:10" ht="13.5" thickBot="1">
      <c r="D16" s="3" t="s">
        <v>8</v>
      </c>
      <c r="H16" s="5"/>
      <c r="J16" s="6"/>
    </row>
    <row r="17" ht="12.75">
      <c r="D17" s="3" t="s">
        <v>9</v>
      </c>
    </row>
    <row r="18" ht="12.75">
      <c r="D18" s="3" t="s">
        <v>10</v>
      </c>
    </row>
    <row r="19" ht="12.75">
      <c r="D19" s="3" t="s">
        <v>11</v>
      </c>
    </row>
    <row r="20" ht="13.5" thickBot="1"/>
    <row r="21" spans="4:12" ht="12.75">
      <c r="D21" s="7" t="s">
        <v>12</v>
      </c>
      <c r="E21" s="8"/>
      <c r="F21" s="9"/>
      <c r="G21" s="9"/>
      <c r="H21" s="9"/>
      <c r="I21" s="9"/>
      <c r="J21" s="9"/>
      <c r="K21" s="9"/>
      <c r="L21" s="10"/>
    </row>
    <row r="22" spans="4:12" ht="12.75">
      <c r="D22" s="11"/>
      <c r="E22" s="12"/>
      <c r="F22" s="12" t="s">
        <v>13</v>
      </c>
      <c r="G22" s="12"/>
      <c r="H22" s="12"/>
      <c r="I22" s="12"/>
      <c r="J22" s="12"/>
      <c r="K22" s="12"/>
      <c r="L22" s="13"/>
    </row>
    <row r="23" spans="4:12" ht="12.75">
      <c r="D23" s="11"/>
      <c r="E23" s="12"/>
      <c r="F23" s="14" t="s">
        <v>14</v>
      </c>
      <c r="G23" s="14" t="s">
        <v>15</v>
      </c>
      <c r="H23" s="12"/>
      <c r="I23" s="14" t="s">
        <v>16</v>
      </c>
      <c r="J23" s="14" t="s">
        <v>17</v>
      </c>
      <c r="K23" s="14" t="s">
        <v>18</v>
      </c>
      <c r="L23" s="15" t="s">
        <v>19</v>
      </c>
    </row>
    <row r="24" spans="4:12" ht="13.5" thickBot="1">
      <c r="D24" s="11"/>
      <c r="E24" s="12"/>
      <c r="F24" s="14" t="s">
        <v>20</v>
      </c>
      <c r="G24" s="14" t="s">
        <v>21</v>
      </c>
      <c r="H24" s="14" t="s">
        <v>22</v>
      </c>
      <c r="I24" s="14" t="s">
        <v>20</v>
      </c>
      <c r="J24" s="14" t="s">
        <v>23</v>
      </c>
      <c r="K24" s="14" t="s">
        <v>24</v>
      </c>
      <c r="L24" s="15" t="s">
        <v>25</v>
      </c>
    </row>
    <row r="25" spans="4:12" ht="13.5" thickBot="1">
      <c r="D25" s="16" t="s">
        <v>26</v>
      </c>
      <c r="E25" s="12"/>
      <c r="F25" s="17">
        <v>84</v>
      </c>
      <c r="G25" s="18">
        <v>0.0735</v>
      </c>
      <c r="H25" s="18">
        <v>0.059</v>
      </c>
      <c r="I25" s="19">
        <f>F25/(1-G25)/(1-H25)</f>
        <v>96.34834054320964</v>
      </c>
      <c r="J25" s="20">
        <f>+(+G33/I33)*0.75+0.25</f>
        <v>0.7857142857142857</v>
      </c>
      <c r="K25" s="45">
        <f>+I25*J25</f>
        <v>75.70226756966471</v>
      </c>
      <c r="L25" s="46" t="s">
        <v>27</v>
      </c>
    </row>
    <row r="26" spans="4:13" ht="13.5" thickBot="1">
      <c r="D26" s="16" t="s">
        <v>28</v>
      </c>
      <c r="E26" s="12"/>
      <c r="F26" s="17">
        <v>85</v>
      </c>
      <c r="G26" s="18">
        <v>0.0735</v>
      </c>
      <c r="H26" s="18">
        <v>0.059</v>
      </c>
      <c r="I26" s="19">
        <f>F26/(1-G26)/(1-H26)</f>
        <v>97.49534459729547</v>
      </c>
      <c r="J26" s="20">
        <f>+(+H33/I33)*0.75</f>
        <v>0.21428571428571427</v>
      </c>
      <c r="K26" s="45">
        <f>+I26*J26</f>
        <v>20.891859556563315</v>
      </c>
      <c r="L26" s="46"/>
      <c r="M26" s="12"/>
    </row>
    <row r="27" spans="4:13" ht="12.75">
      <c r="D27" s="11"/>
      <c r="E27" s="12"/>
      <c r="F27" s="12"/>
      <c r="G27" s="12"/>
      <c r="H27" s="12"/>
      <c r="I27" s="12"/>
      <c r="J27" s="21">
        <f>SUM(J25:J26)</f>
        <v>1</v>
      </c>
      <c r="K27" s="47"/>
      <c r="L27" s="46"/>
      <c r="M27" s="12"/>
    </row>
    <row r="28" spans="4:12" ht="12.75">
      <c r="D28" s="16" t="s">
        <v>29</v>
      </c>
      <c r="E28" s="12"/>
      <c r="F28" s="12"/>
      <c r="G28" s="12"/>
      <c r="H28" s="12"/>
      <c r="I28" s="12"/>
      <c r="J28" s="12"/>
      <c r="K28" s="48">
        <f>+K25+K26</f>
        <v>96.59412712622803</v>
      </c>
      <c r="L28" s="46"/>
    </row>
    <row r="29" spans="4:12" ht="12.75">
      <c r="D29" s="16"/>
      <c r="E29" s="12"/>
      <c r="F29" s="12"/>
      <c r="G29" s="12"/>
      <c r="H29" s="12"/>
      <c r="I29" s="12"/>
      <c r="J29" s="22"/>
      <c r="K29" s="49"/>
      <c r="L29" s="50"/>
    </row>
    <row r="30" spans="4:12" ht="12.75">
      <c r="D30" s="16"/>
      <c r="E30" s="12"/>
      <c r="F30" s="14" t="s">
        <v>18</v>
      </c>
      <c r="G30" s="12"/>
      <c r="H30" s="14" t="s">
        <v>30</v>
      </c>
      <c r="I30" s="12"/>
      <c r="J30" s="22"/>
      <c r="K30" s="49"/>
      <c r="L30" s="50"/>
    </row>
    <row r="31" spans="4:12" ht="12.75">
      <c r="D31" s="16"/>
      <c r="E31" s="12"/>
      <c r="F31" s="14" t="s">
        <v>20</v>
      </c>
      <c r="G31" s="14" t="s">
        <v>31</v>
      </c>
      <c r="H31" s="14" t="s">
        <v>32</v>
      </c>
      <c r="I31" s="14" t="s">
        <v>33</v>
      </c>
      <c r="J31" s="23" t="s">
        <v>34</v>
      </c>
      <c r="K31" s="51" t="s">
        <v>35</v>
      </c>
      <c r="L31" s="50"/>
    </row>
    <row r="32" spans="4:12" ht="12.75">
      <c r="D32" s="16" t="s">
        <v>36</v>
      </c>
      <c r="E32" s="12"/>
      <c r="F32" s="19">
        <v>101.3</v>
      </c>
      <c r="G32" s="12">
        <v>8</v>
      </c>
      <c r="H32" s="12">
        <v>4</v>
      </c>
      <c r="I32" s="12">
        <v>12</v>
      </c>
      <c r="J32" s="24">
        <f>+I32/I34</f>
        <v>0.2553191489361702</v>
      </c>
      <c r="K32" s="49">
        <f>+F32*J32</f>
        <v>25.86382978723404</v>
      </c>
      <c r="L32" s="50"/>
    </row>
    <row r="33" spans="4:12" ht="13.5" thickBot="1">
      <c r="D33" s="16" t="s">
        <v>37</v>
      </c>
      <c r="E33" s="12"/>
      <c r="F33" s="43">
        <f>+K28</f>
        <v>96.59412712622803</v>
      </c>
      <c r="G33" s="25">
        <f>+G34-G32</f>
        <v>25</v>
      </c>
      <c r="H33" s="25">
        <f>+H34-H32</f>
        <v>10</v>
      </c>
      <c r="I33" s="25">
        <f>+I34-I32</f>
        <v>35</v>
      </c>
      <c r="J33" s="24">
        <f>+I33/I34</f>
        <v>0.7446808510638298</v>
      </c>
      <c r="K33" s="49">
        <f>+F33*J33</f>
        <v>71.93179679612726</v>
      </c>
      <c r="L33" s="50"/>
    </row>
    <row r="34" spans="4:12" ht="13.5" thickBot="1">
      <c r="D34" s="16" t="s">
        <v>33</v>
      </c>
      <c r="E34" s="12"/>
      <c r="F34" s="12"/>
      <c r="G34" s="12">
        <v>33</v>
      </c>
      <c r="H34" s="12">
        <v>14</v>
      </c>
      <c r="I34" s="12">
        <v>47</v>
      </c>
      <c r="J34" s="26">
        <f>+J32+J33</f>
        <v>1</v>
      </c>
      <c r="K34" s="52">
        <f>+K32+K33</f>
        <v>97.7956265833613</v>
      </c>
      <c r="L34" s="53">
        <f>+K34/10</f>
        <v>9.779562658336129</v>
      </c>
    </row>
    <row r="35" spans="4:12" ht="13.5" thickBot="1">
      <c r="D35" s="27"/>
      <c r="E35" s="28"/>
      <c r="F35" s="28"/>
      <c r="G35" s="28"/>
      <c r="H35" s="28"/>
      <c r="I35" s="28"/>
      <c r="J35" s="28"/>
      <c r="K35" s="54"/>
      <c r="L35" s="55"/>
    </row>
    <row r="36" spans="4:12" ht="12.75">
      <c r="D36" s="29"/>
      <c r="E36" s="12"/>
      <c r="F36" s="12"/>
      <c r="I36" s="26"/>
      <c r="K36" s="56"/>
      <c r="L36" s="56"/>
    </row>
    <row r="37" spans="11:12" ht="13.5" thickBot="1">
      <c r="K37" s="56"/>
      <c r="L37" s="56"/>
    </row>
    <row r="38" spans="4:12" ht="12.75">
      <c r="D38" s="7" t="s">
        <v>47</v>
      </c>
      <c r="E38" s="8"/>
      <c r="F38" s="9"/>
      <c r="G38" s="9"/>
      <c r="H38" s="9"/>
      <c r="I38" s="9"/>
      <c r="J38" s="9"/>
      <c r="K38" s="57"/>
      <c r="L38" s="58"/>
    </row>
    <row r="39" spans="4:12" ht="12.75">
      <c r="D39" s="11"/>
      <c r="E39" s="12"/>
      <c r="F39" s="12"/>
      <c r="G39" s="12"/>
      <c r="H39" s="12"/>
      <c r="I39" s="12"/>
      <c r="J39" s="12"/>
      <c r="K39" s="47"/>
      <c r="L39" s="46"/>
    </row>
    <row r="40" spans="4:12" ht="12.75">
      <c r="D40" s="11"/>
      <c r="E40" s="12"/>
      <c r="F40" s="12" t="s">
        <v>13</v>
      </c>
      <c r="G40" s="12"/>
      <c r="H40" s="12"/>
      <c r="I40" s="12"/>
      <c r="J40" s="12"/>
      <c r="K40" s="47"/>
      <c r="L40" s="46"/>
    </row>
    <row r="41" spans="4:12" ht="12.75">
      <c r="D41" s="11"/>
      <c r="E41" s="12"/>
      <c r="F41" s="14" t="s">
        <v>14</v>
      </c>
      <c r="G41" s="14" t="s">
        <v>15</v>
      </c>
      <c r="H41" s="12"/>
      <c r="I41" s="14" t="s">
        <v>16</v>
      </c>
      <c r="J41" s="12"/>
      <c r="K41" s="14" t="s">
        <v>18</v>
      </c>
      <c r="L41" s="15" t="s">
        <v>19</v>
      </c>
    </row>
    <row r="42" spans="4:12" ht="13.5" thickBot="1">
      <c r="D42" s="11"/>
      <c r="E42" s="12"/>
      <c r="F42" s="14" t="s">
        <v>20</v>
      </c>
      <c r="G42" s="14" t="s">
        <v>21</v>
      </c>
      <c r="H42" s="14" t="s">
        <v>22</v>
      </c>
      <c r="I42" s="14" t="s">
        <v>20</v>
      </c>
      <c r="J42" s="14" t="s">
        <v>17</v>
      </c>
      <c r="K42" s="14" t="s">
        <v>20</v>
      </c>
      <c r="L42" s="15" t="s">
        <v>25</v>
      </c>
    </row>
    <row r="43" spans="4:12" ht="13.5" thickBot="1">
      <c r="D43" s="16" t="s">
        <v>38</v>
      </c>
      <c r="E43" s="12"/>
      <c r="F43" s="17">
        <v>86</v>
      </c>
      <c r="G43" s="18">
        <v>0.0735</v>
      </c>
      <c r="H43" s="18">
        <v>0.059</v>
      </c>
      <c r="I43" s="19">
        <f>F43/(1-G43)/(1-H43)</f>
        <v>98.6423486513813</v>
      </c>
      <c r="J43" s="30">
        <v>0.8</v>
      </c>
      <c r="K43" s="45">
        <f>I43*J43</f>
        <v>78.91387892110504</v>
      </c>
      <c r="L43" s="46"/>
    </row>
    <row r="44" spans="4:12" ht="13.5" thickBot="1">
      <c r="D44" s="16" t="s">
        <v>39</v>
      </c>
      <c r="E44" s="12"/>
      <c r="F44" s="17">
        <v>87</v>
      </c>
      <c r="G44" s="18">
        <v>0.0735</v>
      </c>
      <c r="H44" s="18">
        <v>0.059</v>
      </c>
      <c r="I44" s="19">
        <f>F44/(1-G44)/(1-H44)</f>
        <v>99.78935270546714</v>
      </c>
      <c r="J44" s="30">
        <v>0.2</v>
      </c>
      <c r="K44" s="45">
        <f>I44*J44</f>
        <v>19.957870541093428</v>
      </c>
      <c r="L44" s="46"/>
    </row>
    <row r="45" spans="4:14" ht="13.5" thickBot="1">
      <c r="D45" s="11"/>
      <c r="E45" s="12"/>
      <c r="F45" s="12"/>
      <c r="G45" s="12"/>
      <c r="H45" s="12"/>
      <c r="I45" s="12"/>
      <c r="J45" s="12"/>
      <c r="K45" s="47"/>
      <c r="L45" s="46"/>
      <c r="M45" s="12"/>
      <c r="N45" s="12"/>
    </row>
    <row r="46" spans="4:14" ht="13.5" thickBot="1">
      <c r="D46" s="16" t="s">
        <v>40</v>
      </c>
      <c r="E46" s="12"/>
      <c r="F46" s="12"/>
      <c r="G46" s="12"/>
      <c r="H46" s="12"/>
      <c r="I46" s="12"/>
      <c r="J46" s="12"/>
      <c r="K46" s="52">
        <f>SUM(K43:K45)</f>
        <v>98.87174946219847</v>
      </c>
      <c r="L46" s="53">
        <f>+K46/10</f>
        <v>9.887174946219847</v>
      </c>
      <c r="M46" s="22"/>
      <c r="N46" s="22"/>
    </row>
    <row r="47" spans="4:14" ht="12.75">
      <c r="D47" s="16"/>
      <c r="E47" s="12"/>
      <c r="F47" s="12"/>
      <c r="G47" s="12"/>
      <c r="H47" s="12"/>
      <c r="I47" s="12"/>
      <c r="J47" s="12"/>
      <c r="K47" s="49"/>
      <c r="L47" s="50"/>
      <c r="M47" s="22"/>
      <c r="N47" s="22"/>
    </row>
    <row r="48" spans="4:14" ht="12.75">
      <c r="D48" s="16"/>
      <c r="E48" s="12"/>
      <c r="F48" s="12"/>
      <c r="G48" s="12"/>
      <c r="H48" s="12"/>
      <c r="I48" s="12"/>
      <c r="J48" s="12"/>
      <c r="K48" s="49"/>
      <c r="L48" s="50"/>
      <c r="M48" s="31"/>
      <c r="N48" s="22"/>
    </row>
    <row r="49" spans="4:14" ht="12.75">
      <c r="D49" s="11"/>
      <c r="E49" s="12"/>
      <c r="F49" s="12" t="s">
        <v>13</v>
      </c>
      <c r="G49" s="12"/>
      <c r="H49" s="12"/>
      <c r="I49" s="12"/>
      <c r="J49" s="12"/>
      <c r="K49" s="47"/>
      <c r="L49" s="50"/>
      <c r="M49" s="23"/>
      <c r="N49" s="23"/>
    </row>
    <row r="50" spans="4:14" ht="12.75">
      <c r="D50" s="11"/>
      <c r="E50" s="12"/>
      <c r="F50" s="14" t="s">
        <v>14</v>
      </c>
      <c r="G50" s="14" t="s">
        <v>15</v>
      </c>
      <c r="H50" s="12"/>
      <c r="I50" s="14" t="s">
        <v>16</v>
      </c>
      <c r="J50" s="12"/>
      <c r="K50" s="14" t="s">
        <v>18</v>
      </c>
      <c r="L50" s="15" t="s">
        <v>19</v>
      </c>
      <c r="M50" s="22"/>
      <c r="N50" s="24"/>
    </row>
    <row r="51" spans="4:14" ht="12.75">
      <c r="D51" s="11"/>
      <c r="E51" s="12"/>
      <c r="F51" s="14" t="s">
        <v>20</v>
      </c>
      <c r="G51" s="14" t="s">
        <v>21</v>
      </c>
      <c r="H51" s="14" t="s">
        <v>22</v>
      </c>
      <c r="I51" s="14" t="s">
        <v>20</v>
      </c>
      <c r="J51" s="14" t="s">
        <v>17</v>
      </c>
      <c r="K51" s="14" t="s">
        <v>20</v>
      </c>
      <c r="L51" s="15" t="s">
        <v>25</v>
      </c>
      <c r="M51" s="22"/>
      <c r="N51" s="24"/>
    </row>
    <row r="52" spans="4:14" ht="12.75">
      <c r="D52" s="16" t="s">
        <v>41</v>
      </c>
      <c r="E52" s="12"/>
      <c r="F52" s="32">
        <f>F43</f>
        <v>86</v>
      </c>
      <c r="G52" s="18">
        <v>0.0576</v>
      </c>
      <c r="H52" s="18">
        <v>0.059</v>
      </c>
      <c r="I52" s="19">
        <f>F52/(1-G52)/(1-H52)</f>
        <v>96.97807303215701</v>
      </c>
      <c r="J52" s="30">
        <v>0.8</v>
      </c>
      <c r="K52" s="45">
        <f>I52*J52</f>
        <v>77.58245842572562</v>
      </c>
      <c r="L52" s="50"/>
      <c r="M52" s="22"/>
      <c r="N52" s="22"/>
    </row>
    <row r="53" spans="4:14" ht="12.75">
      <c r="D53" s="16" t="s">
        <v>42</v>
      </c>
      <c r="E53" s="12"/>
      <c r="F53" s="32">
        <f>F44</f>
        <v>87</v>
      </c>
      <c r="G53" s="18">
        <v>0.0576</v>
      </c>
      <c r="H53" s="18">
        <v>0.059</v>
      </c>
      <c r="I53" s="19">
        <f>F53/(1-G53)/(1-H53)</f>
        <v>98.10572504415885</v>
      </c>
      <c r="J53" s="30">
        <v>0.2</v>
      </c>
      <c r="K53" s="45">
        <f>I53*J53</f>
        <v>19.62114500883177</v>
      </c>
      <c r="L53" s="50"/>
      <c r="M53" s="22"/>
      <c r="N53" s="22"/>
    </row>
    <row r="54" spans="4:14" ht="13.5" thickBot="1">
      <c r="D54" s="11"/>
      <c r="E54" s="12"/>
      <c r="F54" s="12"/>
      <c r="G54" s="12"/>
      <c r="H54" s="12"/>
      <c r="I54" s="12"/>
      <c r="J54" s="12"/>
      <c r="K54" s="47"/>
      <c r="L54" s="50"/>
      <c r="M54" s="22"/>
      <c r="N54" s="22"/>
    </row>
    <row r="55" spans="4:14" ht="13.5" thickBot="1">
      <c r="D55" s="16" t="s">
        <v>43</v>
      </c>
      <c r="E55" s="12"/>
      <c r="F55" s="12"/>
      <c r="G55" s="12"/>
      <c r="H55" s="12"/>
      <c r="I55" s="12"/>
      <c r="J55" s="12"/>
      <c r="K55" s="52">
        <f>SUM(K52:K54)</f>
        <v>97.2036034345574</v>
      </c>
      <c r="L55" s="53">
        <f>+K55/10</f>
        <v>9.72036034345574</v>
      </c>
      <c r="M55" s="22"/>
      <c r="N55" s="22"/>
    </row>
    <row r="56" spans="4:14" ht="12.75">
      <c r="D56" s="16"/>
      <c r="E56" s="12"/>
      <c r="F56" s="12"/>
      <c r="G56" s="12"/>
      <c r="H56" s="12"/>
      <c r="I56" s="12"/>
      <c r="J56" s="12"/>
      <c r="K56" s="49"/>
      <c r="L56" s="50"/>
      <c r="M56" s="22"/>
      <c r="N56" s="22"/>
    </row>
    <row r="57" spans="4:14" ht="12.75">
      <c r="D57" s="16"/>
      <c r="E57" s="12"/>
      <c r="F57" s="12"/>
      <c r="G57" s="12"/>
      <c r="H57" s="12"/>
      <c r="I57" s="12"/>
      <c r="J57" s="12"/>
      <c r="K57" s="49"/>
      <c r="L57" s="50"/>
      <c r="M57" s="22"/>
      <c r="N57" s="22"/>
    </row>
    <row r="58" spans="4:14" ht="12.75">
      <c r="D58" s="11"/>
      <c r="E58" s="12"/>
      <c r="F58" s="12" t="s">
        <v>13</v>
      </c>
      <c r="G58" s="12"/>
      <c r="H58" s="12"/>
      <c r="I58" s="12"/>
      <c r="J58" s="12"/>
      <c r="K58" s="47"/>
      <c r="L58" s="50"/>
      <c r="M58" s="22"/>
      <c r="N58" s="22"/>
    </row>
    <row r="59" spans="4:14" ht="12.75">
      <c r="D59" s="11"/>
      <c r="E59" s="12"/>
      <c r="F59" s="14" t="s">
        <v>14</v>
      </c>
      <c r="G59" s="14" t="s">
        <v>15</v>
      </c>
      <c r="H59" s="12"/>
      <c r="I59" s="14" t="s">
        <v>16</v>
      </c>
      <c r="J59" s="12"/>
      <c r="K59" s="14" t="s">
        <v>18</v>
      </c>
      <c r="L59" s="15" t="s">
        <v>19</v>
      </c>
      <c r="M59" s="31"/>
      <c r="N59" s="22"/>
    </row>
    <row r="60" spans="4:14" ht="12.75">
      <c r="D60" s="11"/>
      <c r="E60" s="12"/>
      <c r="F60" s="14" t="s">
        <v>20</v>
      </c>
      <c r="G60" s="14" t="s">
        <v>21</v>
      </c>
      <c r="H60" s="14" t="s">
        <v>22</v>
      </c>
      <c r="I60" s="14" t="s">
        <v>20</v>
      </c>
      <c r="J60" s="14" t="s">
        <v>17</v>
      </c>
      <c r="K60" s="14" t="s">
        <v>20</v>
      </c>
      <c r="L60" s="15" t="s">
        <v>25</v>
      </c>
      <c r="M60" s="22"/>
      <c r="N60" s="22"/>
    </row>
    <row r="61" spans="4:14" ht="12.75">
      <c r="D61" s="16" t="s">
        <v>44</v>
      </c>
      <c r="E61" s="12"/>
      <c r="F61" s="32">
        <f>F43</f>
        <v>86</v>
      </c>
      <c r="G61" s="18">
        <v>0.0182</v>
      </c>
      <c r="H61" s="18">
        <v>0.059</v>
      </c>
      <c r="I61" s="19">
        <f>F61/(1-G61)/(1-H61)</f>
        <v>93.08630680943652</v>
      </c>
      <c r="J61" s="30">
        <v>0.8</v>
      </c>
      <c r="K61" s="45">
        <f>I61*J61</f>
        <v>74.46904544754922</v>
      </c>
      <c r="L61" s="50"/>
      <c r="M61" s="22"/>
      <c r="N61" s="22"/>
    </row>
    <row r="62" spans="4:14" ht="12.75">
      <c r="D62" s="16" t="s">
        <v>45</v>
      </c>
      <c r="E62" s="12"/>
      <c r="F62" s="32">
        <f>F44</f>
        <v>87</v>
      </c>
      <c r="G62" s="18">
        <v>0.0182</v>
      </c>
      <c r="H62" s="18">
        <v>0.059</v>
      </c>
      <c r="I62" s="19">
        <f>F62/(1-G62)/(1-H62)</f>
        <v>94.16870572582532</v>
      </c>
      <c r="J62" s="30">
        <v>0.2</v>
      </c>
      <c r="K62" s="45">
        <f>I62*J62</f>
        <v>18.833741145165064</v>
      </c>
      <c r="L62" s="50"/>
      <c r="M62" s="22"/>
      <c r="N62" s="22"/>
    </row>
    <row r="63" spans="4:14" ht="13.5" thickBot="1">
      <c r="D63" s="11"/>
      <c r="E63" s="12"/>
      <c r="F63" s="12"/>
      <c r="G63" s="12"/>
      <c r="H63" s="12"/>
      <c r="I63" s="12"/>
      <c r="J63" s="12"/>
      <c r="K63" s="47"/>
      <c r="L63" s="50"/>
      <c r="M63" s="22"/>
      <c r="N63" s="22"/>
    </row>
    <row r="64" spans="4:14" ht="13.5" thickBot="1">
      <c r="D64" s="16" t="s">
        <v>43</v>
      </c>
      <c r="E64" s="12"/>
      <c r="F64" s="12"/>
      <c r="G64" s="12"/>
      <c r="H64" s="12"/>
      <c r="I64" s="12"/>
      <c r="J64" s="12"/>
      <c r="K64" s="52">
        <f>SUM(K61:K63)</f>
        <v>93.30278659271428</v>
      </c>
      <c r="L64" s="53">
        <f>+K64/10</f>
        <v>9.330278659271428</v>
      </c>
      <c r="M64" s="22"/>
      <c r="N64" s="22"/>
    </row>
    <row r="65" spans="4:14" ht="13.5" thickBot="1">
      <c r="D65" s="27"/>
      <c r="E65" s="28"/>
      <c r="F65" s="28"/>
      <c r="G65" s="28"/>
      <c r="H65" s="28"/>
      <c r="I65" s="28"/>
      <c r="J65" s="28"/>
      <c r="K65" s="59"/>
      <c r="L65" s="60"/>
      <c r="M65" s="22"/>
      <c r="N65" s="22"/>
    </row>
    <row r="66" spans="4:14" ht="12.75">
      <c r="D66" s="29"/>
      <c r="E66" s="12"/>
      <c r="F66" s="12"/>
      <c r="G66" s="12"/>
      <c r="H66" s="12"/>
      <c r="I66" s="12"/>
      <c r="J66" s="12"/>
      <c r="K66" s="49"/>
      <c r="L66" s="61"/>
      <c r="M66" s="22"/>
      <c r="N66" s="22"/>
    </row>
    <row r="67" spans="4:12" ht="13.5" thickBot="1">
      <c r="D67" s="3"/>
      <c r="K67" s="62"/>
      <c r="L67" s="56"/>
    </row>
    <row r="68" spans="4:12" ht="12.75">
      <c r="D68" s="7" t="s">
        <v>46</v>
      </c>
      <c r="E68" s="8"/>
      <c r="F68" s="9"/>
      <c r="G68" s="9"/>
      <c r="H68" s="9"/>
      <c r="I68" s="9"/>
      <c r="J68" s="9"/>
      <c r="K68" s="57"/>
      <c r="L68" s="58"/>
    </row>
    <row r="69" spans="4:12" ht="12.75">
      <c r="D69" s="11"/>
      <c r="E69" s="12"/>
      <c r="F69" s="12"/>
      <c r="G69" s="12"/>
      <c r="H69" s="12"/>
      <c r="I69" s="12"/>
      <c r="J69" s="12"/>
      <c r="K69" s="47"/>
      <c r="L69" s="46"/>
    </row>
    <row r="70" spans="4:12" ht="12.75">
      <c r="D70" s="11"/>
      <c r="E70" s="12"/>
      <c r="F70" s="12" t="s">
        <v>13</v>
      </c>
      <c r="G70" s="12"/>
      <c r="H70" s="12"/>
      <c r="I70" s="12"/>
      <c r="J70" s="12"/>
      <c r="K70" s="47"/>
      <c r="L70" s="46"/>
    </row>
    <row r="71" spans="4:12" ht="12.75">
      <c r="D71" s="11"/>
      <c r="E71" s="12"/>
      <c r="F71" s="14" t="s">
        <v>14</v>
      </c>
      <c r="G71" s="14" t="s">
        <v>15</v>
      </c>
      <c r="H71" s="12"/>
      <c r="I71" s="14" t="s">
        <v>16</v>
      </c>
      <c r="J71" s="12"/>
      <c r="K71" s="14" t="s">
        <v>18</v>
      </c>
      <c r="L71" s="15" t="s">
        <v>19</v>
      </c>
    </row>
    <row r="72" spans="4:12" ht="13.5" thickBot="1">
      <c r="D72" s="11"/>
      <c r="E72" s="12"/>
      <c r="F72" s="14" t="s">
        <v>20</v>
      </c>
      <c r="G72" s="14" t="s">
        <v>21</v>
      </c>
      <c r="H72" s="14" t="s">
        <v>22</v>
      </c>
      <c r="I72" s="14" t="s">
        <v>20</v>
      </c>
      <c r="J72" s="14" t="s">
        <v>17</v>
      </c>
      <c r="K72" s="14" t="s">
        <v>20</v>
      </c>
      <c r="L72" s="15" t="s">
        <v>25</v>
      </c>
    </row>
    <row r="73" spans="4:12" ht="13.5" thickBot="1">
      <c r="D73" s="16" t="s">
        <v>38</v>
      </c>
      <c r="E73" s="12"/>
      <c r="F73" s="17">
        <v>88</v>
      </c>
      <c r="G73" s="18">
        <v>0.0735</v>
      </c>
      <c r="H73" s="18">
        <v>0.059</v>
      </c>
      <c r="I73" s="19">
        <f>F73/(1-G73)/(1-H73)</f>
        <v>100.93635675955296</v>
      </c>
      <c r="J73" s="30">
        <v>1</v>
      </c>
      <c r="K73" s="45">
        <f>I73*J73</f>
        <v>100.93635675955296</v>
      </c>
      <c r="L73" s="46"/>
    </row>
    <row r="74" spans="4:12" ht="13.5" thickBot="1">
      <c r="D74" s="11"/>
      <c r="E74" s="12"/>
      <c r="F74" s="12"/>
      <c r="G74" s="12"/>
      <c r="H74" s="12"/>
      <c r="I74" s="12"/>
      <c r="J74" s="12"/>
      <c r="K74" s="47"/>
      <c r="L74" s="46"/>
    </row>
    <row r="75" spans="4:12" ht="13.5" thickBot="1">
      <c r="D75" s="16" t="s">
        <v>40</v>
      </c>
      <c r="E75" s="12"/>
      <c r="F75" s="12"/>
      <c r="G75" s="12"/>
      <c r="H75" s="12"/>
      <c r="I75" s="12"/>
      <c r="J75" s="12"/>
      <c r="K75" s="52">
        <f>SUM(K73:K74)</f>
        <v>100.93635675955296</v>
      </c>
      <c r="L75" s="53">
        <f>+K75/10</f>
        <v>10.093635675955296</v>
      </c>
    </row>
    <row r="76" spans="4:12" ht="12.75">
      <c r="D76" s="11"/>
      <c r="E76" s="12"/>
      <c r="F76" s="12"/>
      <c r="G76" s="12"/>
      <c r="H76" s="12"/>
      <c r="I76" s="12"/>
      <c r="J76" s="12"/>
      <c r="K76" s="47"/>
      <c r="L76" s="46"/>
    </row>
    <row r="77" spans="4:12" ht="12.75">
      <c r="D77" s="11"/>
      <c r="E77" s="12"/>
      <c r="F77" s="12"/>
      <c r="G77" s="12"/>
      <c r="H77" s="12"/>
      <c r="I77" s="12"/>
      <c r="J77" s="12"/>
      <c r="K77" s="47"/>
      <c r="L77" s="46"/>
    </row>
    <row r="78" spans="4:12" ht="12.75">
      <c r="D78" s="11"/>
      <c r="E78" s="12"/>
      <c r="F78" s="12" t="s">
        <v>13</v>
      </c>
      <c r="G78" s="12"/>
      <c r="H78" s="12"/>
      <c r="I78" s="12"/>
      <c r="J78" s="12"/>
      <c r="K78" s="47"/>
      <c r="L78" s="46"/>
    </row>
    <row r="79" spans="4:12" ht="12.75">
      <c r="D79" s="11"/>
      <c r="E79" s="12"/>
      <c r="F79" s="14" t="s">
        <v>14</v>
      </c>
      <c r="G79" s="14" t="s">
        <v>15</v>
      </c>
      <c r="H79" s="12"/>
      <c r="I79" s="14" t="s">
        <v>16</v>
      </c>
      <c r="J79" s="12"/>
      <c r="K79" s="14" t="s">
        <v>18</v>
      </c>
      <c r="L79" s="15" t="s">
        <v>19</v>
      </c>
    </row>
    <row r="80" spans="4:12" ht="12.75">
      <c r="D80" s="11"/>
      <c r="E80" s="12"/>
      <c r="F80" s="14" t="s">
        <v>20</v>
      </c>
      <c r="G80" s="14" t="s">
        <v>21</v>
      </c>
      <c r="H80" s="14" t="s">
        <v>22</v>
      </c>
      <c r="I80" s="14" t="s">
        <v>20</v>
      </c>
      <c r="J80" s="14" t="s">
        <v>17</v>
      </c>
      <c r="K80" s="14" t="s">
        <v>20</v>
      </c>
      <c r="L80" s="15" t="s">
        <v>25</v>
      </c>
    </row>
    <row r="81" spans="4:12" ht="12.75">
      <c r="D81" s="16" t="s">
        <v>41</v>
      </c>
      <c r="E81" s="12"/>
      <c r="F81" s="32">
        <f>F73</f>
        <v>88</v>
      </c>
      <c r="G81" s="18">
        <v>0.0576</v>
      </c>
      <c r="H81" s="18">
        <v>0.059</v>
      </c>
      <c r="I81" s="19">
        <f>F81/(1-G81)/(1-H81)</f>
        <v>99.23337705616066</v>
      </c>
      <c r="J81" s="30">
        <v>1</v>
      </c>
      <c r="K81" s="45">
        <f>I81*J81</f>
        <v>99.23337705616066</v>
      </c>
      <c r="L81" s="46"/>
    </row>
    <row r="82" spans="4:12" ht="13.5" thickBot="1">
      <c r="D82" s="11"/>
      <c r="E82" s="12"/>
      <c r="F82" s="12"/>
      <c r="G82" s="12"/>
      <c r="H82" s="12"/>
      <c r="I82" s="12"/>
      <c r="J82" s="12"/>
      <c r="K82" s="47"/>
      <c r="L82" s="46"/>
    </row>
    <row r="83" spans="4:12" ht="13.5" thickBot="1">
      <c r="D83" s="16" t="s">
        <v>40</v>
      </c>
      <c r="E83" s="12"/>
      <c r="F83" s="12"/>
      <c r="G83" s="12"/>
      <c r="H83" s="12"/>
      <c r="I83" s="12"/>
      <c r="J83" s="12"/>
      <c r="K83" s="52">
        <f>SUM(K81:K82)</f>
        <v>99.23337705616066</v>
      </c>
      <c r="L83" s="53">
        <f>+K83/10</f>
        <v>9.923337705616067</v>
      </c>
    </row>
    <row r="84" spans="4:12" ht="12.75">
      <c r="D84" s="11"/>
      <c r="E84" s="12"/>
      <c r="F84" s="12"/>
      <c r="G84" s="12"/>
      <c r="H84" s="12"/>
      <c r="I84" s="12"/>
      <c r="J84" s="12"/>
      <c r="K84" s="47"/>
      <c r="L84" s="46"/>
    </row>
    <row r="85" spans="4:12" ht="12.75">
      <c r="D85" s="11"/>
      <c r="E85" s="12"/>
      <c r="F85" s="12"/>
      <c r="G85" s="12"/>
      <c r="H85" s="12"/>
      <c r="I85" s="12"/>
      <c r="J85" s="12"/>
      <c r="K85" s="47"/>
      <c r="L85" s="46"/>
    </row>
    <row r="86" spans="4:12" ht="12.75">
      <c r="D86" s="11"/>
      <c r="E86" s="12"/>
      <c r="F86" s="12" t="s">
        <v>13</v>
      </c>
      <c r="G86" s="12"/>
      <c r="H86" s="12"/>
      <c r="I86" s="12"/>
      <c r="J86" s="12"/>
      <c r="K86" s="47"/>
      <c r="L86" s="46"/>
    </row>
    <row r="87" spans="4:12" ht="12.75">
      <c r="D87" s="11"/>
      <c r="E87" s="12"/>
      <c r="F87" s="14" t="s">
        <v>14</v>
      </c>
      <c r="G87" s="14" t="s">
        <v>15</v>
      </c>
      <c r="H87" s="12"/>
      <c r="I87" s="14" t="s">
        <v>16</v>
      </c>
      <c r="J87" s="12"/>
      <c r="K87" s="14" t="s">
        <v>18</v>
      </c>
      <c r="L87" s="15" t="s">
        <v>19</v>
      </c>
    </row>
    <row r="88" spans="4:12" ht="12.75">
      <c r="D88" s="11"/>
      <c r="E88" s="12"/>
      <c r="F88" s="14" t="s">
        <v>20</v>
      </c>
      <c r="G88" s="14" t="s">
        <v>21</v>
      </c>
      <c r="H88" s="14" t="s">
        <v>22</v>
      </c>
      <c r="I88" s="14" t="s">
        <v>20</v>
      </c>
      <c r="J88" s="14" t="s">
        <v>17</v>
      </c>
      <c r="K88" s="14" t="s">
        <v>20</v>
      </c>
      <c r="L88" s="15" t="s">
        <v>25</v>
      </c>
    </row>
    <row r="89" spans="4:12" ht="12.75">
      <c r="D89" s="16" t="s">
        <v>44</v>
      </c>
      <c r="E89" s="12"/>
      <c r="F89" s="32">
        <f>F73</f>
        <v>88</v>
      </c>
      <c r="G89" s="18">
        <v>0.0182</v>
      </c>
      <c r="H89" s="18">
        <v>0.059</v>
      </c>
      <c r="I89" s="19">
        <f>F89/(1-G89)/(1-H89)</f>
        <v>95.25110464221412</v>
      </c>
      <c r="J89" s="30">
        <v>1</v>
      </c>
      <c r="K89" s="45">
        <f>I89*J89</f>
        <v>95.25110464221412</v>
      </c>
      <c r="L89" s="46"/>
    </row>
    <row r="90" spans="4:12" ht="13.5" thickBot="1">
      <c r="D90" s="11"/>
      <c r="E90" s="12"/>
      <c r="F90" s="12"/>
      <c r="G90" s="12"/>
      <c r="H90" s="12"/>
      <c r="I90" s="12"/>
      <c r="J90" s="12"/>
      <c r="K90" s="47"/>
      <c r="L90" s="46"/>
    </row>
    <row r="91" spans="4:12" ht="13.5" thickBot="1">
      <c r="D91" s="16" t="s">
        <v>40</v>
      </c>
      <c r="E91" s="12"/>
      <c r="F91" s="12"/>
      <c r="G91" s="12"/>
      <c r="H91" s="12"/>
      <c r="I91" s="12"/>
      <c r="J91" s="12"/>
      <c r="K91" s="63">
        <f>SUM(K89:K90)</f>
        <v>95.25110464221412</v>
      </c>
      <c r="L91" s="53">
        <f>+K91/10</f>
        <v>9.525110464221411</v>
      </c>
    </row>
    <row r="92" spans="4:12" ht="13.5" thickBot="1">
      <c r="D92" s="33"/>
      <c r="E92" s="28"/>
      <c r="F92" s="28"/>
      <c r="G92" s="28"/>
      <c r="H92" s="28"/>
      <c r="I92" s="28"/>
      <c r="J92" s="28"/>
      <c r="K92" s="54"/>
      <c r="L92" s="55"/>
    </row>
    <row r="94" ht="12.75">
      <c r="D94" s="1"/>
    </row>
  </sheetData>
  <mergeCells count="1">
    <mergeCell ref="D11:L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Exelon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J. McCawley</dc:creator>
  <cp:keywords/>
  <dc:description/>
  <cp:lastModifiedBy>Thomas.Wininger</cp:lastModifiedBy>
  <dcterms:created xsi:type="dcterms:W3CDTF">2009-07-20T13:55:26Z</dcterms:created>
  <dcterms:modified xsi:type="dcterms:W3CDTF">2009-07-22T14:49:53Z</dcterms:modified>
  <cp:category/>
  <cp:version/>
  <cp:contentType/>
  <cp:contentStatus/>
</cp:coreProperties>
</file>